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16196\Downloads\"/>
    </mc:Choice>
  </mc:AlternateContent>
  <xr:revisionPtr revIDLastSave="0" documentId="8_{66F178E3-4020-47BC-8774-8C8EC3B94F42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E85 Margin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Ss2AT+GVm2EQffKmXaO5oANDs5w=="/>
    </ext>
  </extLst>
</workbook>
</file>

<file path=xl/calcChain.xml><?xml version="1.0" encoding="utf-8"?>
<calcChain xmlns="http://schemas.openxmlformats.org/spreadsheetml/2006/main">
  <c r="C19" i="1" l="1"/>
  <c r="C21" i="1" s="1"/>
  <c r="C17" i="1"/>
  <c r="C16" i="1"/>
  <c r="C10" i="1"/>
  <c r="C7" i="1"/>
</calcChain>
</file>

<file path=xl/sharedStrings.xml><?xml version="1.0" encoding="utf-8"?>
<sst xmlns="http://schemas.openxmlformats.org/spreadsheetml/2006/main" count="32" uniqueCount="27">
  <si>
    <t>E85 Profit Margin Calculator</t>
  </si>
  <si>
    <t>Sales Tax Rate</t>
  </si>
  <si>
    <t>Instructions:</t>
  </si>
  <si>
    <t>Current Retail Sales Price</t>
  </si>
  <si>
    <t>Update Yellow fields to calculate the profit margin per gallon of E85, including all taxes and fees.</t>
  </si>
  <si>
    <t>E85 Fuel Price from Pearson Fuels</t>
  </si>
  <si>
    <t>E85 Fuel Cost</t>
  </si>
  <si>
    <t>Excl. all taxes and fees</t>
  </si>
  <si>
    <t>Federal Gas Excise Tax</t>
  </si>
  <si>
    <t>Incl. on Pearson's invoice</t>
  </si>
  <si>
    <t>CA Lead Poisoning Fee</t>
  </si>
  <si>
    <t>CA AB 32 FFR Fee</t>
  </si>
  <si>
    <t>Federal Superfund Excise Tax</t>
  </si>
  <si>
    <t>Federal Gas Oil Spill Fee</t>
  </si>
  <si>
    <t>State Excise Tax</t>
  </si>
  <si>
    <t>UST Tax</t>
  </si>
  <si>
    <t>Paid by station quarterly</t>
  </si>
  <si>
    <t>Vendor Use Tax</t>
  </si>
  <si>
    <t>Sales Tax</t>
  </si>
  <si>
    <t>Paid by station</t>
  </si>
  <si>
    <t>Subtotal</t>
  </si>
  <si>
    <t>Retailer's E85 Cost w/ Taxes &amp; Fees</t>
  </si>
  <si>
    <t>Posted Retail Price</t>
  </si>
  <si>
    <t>Profit Margin @ Time of Sale</t>
  </si>
  <si>
    <t>Posted Retail Price LESS Retailer's Cost</t>
  </si>
  <si>
    <t>*Updated 3/3/22</t>
  </si>
  <si>
    <t>E85 is Exempt: $0.579 for Gasoline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</si>
</sst>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000_);_(&quot;$&quot;* \(#,##0.00000\);_(&quot;$&quot;* &quot;-&quot;??.000_);_(@_)"/>
    <numFmt numFmtId="165" formatCode="0.000%"/>
    <numFmt numFmtId="166" formatCode="&quot;$&quot;#,##0.000"/>
  </numFmts>
  <fonts count="14" x14ac:knownFonts="1">
    <font>
      <sz val="10"/>
      <color rgb="FF000000"/>
      <name val="Arial"/>
      <scheme val="minor"/>
    </font>
    <font>
      <b/>
      <sz val="18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rgb="FF000000"/>
      <name val="Calibri"/>
    </font>
    <font>
      <b/>
      <u/>
      <sz val="12"/>
      <color theme="1"/>
      <name val="Calibri"/>
    </font>
    <font>
      <sz val="10"/>
      <name val="Arial"/>
    </font>
    <font>
      <i/>
      <strike/>
      <sz val="12"/>
      <color rgb="FF000000"/>
      <name val="Calibri"/>
    </font>
    <font>
      <i/>
      <sz val="12"/>
      <color rgb="FF000000"/>
      <name val="Calibri"/>
    </font>
    <font>
      <i/>
      <sz val="12"/>
      <color theme="1"/>
      <name val="Calibri"/>
    </font>
    <font>
      <b/>
      <i/>
      <sz val="12"/>
      <color rgb="FF000000"/>
      <name val="Calibri"/>
    </font>
    <font>
      <b/>
      <i/>
      <sz val="12"/>
      <color theme="1"/>
      <name val="Calibri"/>
    </font>
    <font>
      <b/>
      <sz val="12"/>
      <color rgb="FF000000"/>
      <name val="Calibri"/>
    </font>
    <font>
      <sz val="8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5" fontId="4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166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right"/>
    </xf>
    <xf numFmtId="164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10" xfId="0" applyFont="1" applyFill="1" applyBorder="1" applyAlignment="1">
      <alignment horizontal="right"/>
    </xf>
    <xf numFmtId="164" fontId="11" fillId="3" borderId="11" xfId="0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left"/>
    </xf>
    <xf numFmtId="0" fontId="8" fillId="0" borderId="8" xfId="0" applyFont="1" applyBorder="1" applyAlignment="1">
      <alignment horizontal="right"/>
    </xf>
    <xf numFmtId="164" fontId="8" fillId="0" borderId="0" xfId="0" applyNumberFormat="1" applyFont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>
      <alignment horizontal="left"/>
    </xf>
    <xf numFmtId="0" fontId="12" fillId="4" borderId="13" xfId="0" applyFont="1" applyFill="1" applyBorder="1" applyAlignment="1">
      <alignment horizontal="right"/>
    </xf>
    <xf numFmtId="164" fontId="3" fillId="4" borderId="1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3" xfId="0" applyFont="1" applyBorder="1" applyAlignment="1">
      <alignment horizontal="left" wrapText="1"/>
    </xf>
    <xf numFmtId="0" fontId="6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1543050</xdr:colOff>
      <xdr:row>0</xdr:row>
      <xdr:rowOff>85725</xdr:rowOff>
    </xdr:from>
    <xdr:ext cx="4295775" cy="781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1"/>
  <sheetViews>
    <sheetView tabSelected="1" workbookViewId="0">
      <selection activeCell="J16" sqref="J16"/>
    </sheetView>
  </sheetViews>
  <sheetFormatPr defaultColWidth="12.6328125" defaultRowHeight="15" customHeight="1" x14ac:dyDescent="0.25"/>
  <cols>
    <col min="1" max="1" width="2.90625" customWidth="1"/>
    <col min="2" max="2" width="31" customWidth="1"/>
    <col min="3" max="3" width="14" customWidth="1"/>
    <col min="4" max="4" width="2.90625" customWidth="1"/>
    <col min="5" max="5" width="50.453125" customWidth="1"/>
    <col min="6" max="6" width="2.90625" customWidth="1"/>
  </cols>
  <sheetData>
    <row r="1" spans="1:6" ht="105" customHeight="1" x14ac:dyDescent="0.55000000000000004">
      <c r="A1" s="45" t="s">
        <v>0</v>
      </c>
      <c r="B1" s="46"/>
      <c r="C1" s="46"/>
      <c r="D1" s="46"/>
      <c r="E1" s="46"/>
      <c r="F1" s="46"/>
    </row>
    <row r="2" spans="1:6" ht="15.75" customHeight="1" x14ac:dyDescent="0.35">
      <c r="A2" s="1"/>
      <c r="B2" s="2"/>
      <c r="C2" s="3"/>
      <c r="D2" s="1"/>
      <c r="E2" s="4"/>
      <c r="F2" s="5"/>
    </row>
    <row r="3" spans="1:6" ht="15.75" customHeight="1" x14ac:dyDescent="0.35">
      <c r="A3" s="1"/>
      <c r="B3" s="6" t="s">
        <v>1</v>
      </c>
      <c r="C3" s="7">
        <v>8.7499999999999994E-2</v>
      </c>
      <c r="D3" s="8"/>
      <c r="E3" s="9" t="s">
        <v>2</v>
      </c>
      <c r="F3" s="5"/>
    </row>
    <row r="4" spans="1:6" ht="15.75" customHeight="1" x14ac:dyDescent="0.35">
      <c r="A4" s="1"/>
      <c r="B4" s="6" t="s">
        <v>3</v>
      </c>
      <c r="C4" s="10">
        <v>3.8999000000000001</v>
      </c>
      <c r="D4" s="8"/>
      <c r="E4" s="47" t="s">
        <v>4</v>
      </c>
      <c r="F4" s="5"/>
    </row>
    <row r="5" spans="1:6" ht="15.75" customHeight="1" x14ac:dyDescent="0.35">
      <c r="A5" s="1"/>
      <c r="B5" s="6" t="s">
        <v>5</v>
      </c>
      <c r="C5" s="10">
        <v>2.98793</v>
      </c>
      <c r="D5" s="8"/>
      <c r="E5" s="48"/>
      <c r="F5" s="5"/>
    </row>
    <row r="6" spans="1:6" ht="15.75" customHeight="1" x14ac:dyDescent="0.35">
      <c r="A6" s="1"/>
      <c r="B6" s="6"/>
      <c r="C6" s="3"/>
      <c r="D6" s="8"/>
      <c r="E6" s="11"/>
      <c r="F6" s="5"/>
    </row>
    <row r="7" spans="1:6" ht="15.75" customHeight="1" x14ac:dyDescent="0.35">
      <c r="A7" s="1"/>
      <c r="B7" s="12" t="s">
        <v>6</v>
      </c>
      <c r="C7" s="13">
        <f>C5</f>
        <v>2.98793</v>
      </c>
      <c r="D7" s="14"/>
      <c r="E7" s="15" t="s">
        <v>7</v>
      </c>
      <c r="F7" s="5"/>
    </row>
    <row r="8" spans="1:6" ht="15.75" customHeight="1" x14ac:dyDescent="0.35">
      <c r="A8" s="1"/>
      <c r="B8" s="16" t="s">
        <v>8</v>
      </c>
      <c r="C8" s="17">
        <v>0.184</v>
      </c>
      <c r="D8" s="1"/>
      <c r="E8" s="18" t="s">
        <v>9</v>
      </c>
      <c r="F8" s="5"/>
    </row>
    <row r="9" spans="1:6" ht="15.75" customHeight="1" x14ac:dyDescent="0.35">
      <c r="A9" s="1"/>
      <c r="B9" s="19" t="s">
        <v>10</v>
      </c>
      <c r="C9" s="17">
        <v>7.5000000000000002E-4</v>
      </c>
      <c r="D9" s="1"/>
      <c r="E9" s="20" t="s">
        <v>9</v>
      </c>
      <c r="F9" s="5"/>
    </row>
    <row r="10" spans="1:6" ht="15.75" customHeight="1" x14ac:dyDescent="0.35">
      <c r="A10" s="1"/>
      <c r="B10" s="19" t="s">
        <v>11</v>
      </c>
      <c r="C10" s="17">
        <f>0.00085+0.00202</f>
        <v>2.8700000000000002E-3</v>
      </c>
      <c r="D10" s="1"/>
      <c r="E10" s="20" t="s">
        <v>9</v>
      </c>
      <c r="F10" s="5"/>
    </row>
    <row r="11" spans="1:6" ht="15.75" customHeight="1" x14ac:dyDescent="0.35">
      <c r="A11" s="1"/>
      <c r="B11" s="19" t="s">
        <v>12</v>
      </c>
      <c r="C11" s="17">
        <v>1.9000000000000001E-4</v>
      </c>
      <c r="D11" s="1"/>
      <c r="E11" s="20" t="s">
        <v>9</v>
      </c>
      <c r="F11" s="5"/>
    </row>
    <row r="12" spans="1:6" ht="15.75" customHeight="1" x14ac:dyDescent="0.35">
      <c r="A12" s="1"/>
      <c r="B12" s="19" t="s">
        <v>13</v>
      </c>
      <c r="C12" s="17">
        <v>1.9289999999999999E-3</v>
      </c>
      <c r="D12" s="1"/>
      <c r="E12" s="20" t="s">
        <v>9</v>
      </c>
      <c r="F12" s="5"/>
    </row>
    <row r="13" spans="1:6" ht="15.75" customHeight="1" x14ac:dyDescent="0.35">
      <c r="A13" s="1"/>
      <c r="B13" s="21" t="s">
        <v>14</v>
      </c>
      <c r="C13" s="22">
        <v>0</v>
      </c>
      <c r="D13" s="23"/>
      <c r="E13" s="24" t="s">
        <v>26</v>
      </c>
      <c r="F13" s="5"/>
    </row>
    <row r="14" spans="1:6" ht="15.75" customHeight="1" x14ac:dyDescent="0.35">
      <c r="A14" s="1"/>
      <c r="B14" s="19" t="s">
        <v>15</v>
      </c>
      <c r="C14" s="17">
        <v>0.02</v>
      </c>
      <c r="D14" s="1"/>
      <c r="E14" s="25" t="s">
        <v>16</v>
      </c>
      <c r="F14" s="5"/>
    </row>
    <row r="15" spans="1:6" ht="15.75" customHeight="1" x14ac:dyDescent="0.35">
      <c r="A15" s="1"/>
      <c r="B15" s="19" t="s">
        <v>17</v>
      </c>
      <c r="C15" s="17">
        <v>0.09</v>
      </c>
      <c r="D15" s="1"/>
      <c r="E15" s="25" t="s">
        <v>16</v>
      </c>
      <c r="F15" s="5"/>
    </row>
    <row r="16" spans="1:6" ht="15.75" customHeight="1" x14ac:dyDescent="0.35">
      <c r="A16" s="1"/>
      <c r="B16" s="16" t="s">
        <v>18</v>
      </c>
      <c r="C16" s="26">
        <f>(C19/(1+C3))*C3</f>
        <v>0.31378505747126439</v>
      </c>
      <c r="D16" s="27"/>
      <c r="E16" s="25" t="s">
        <v>19</v>
      </c>
      <c r="F16" s="28"/>
    </row>
    <row r="17" spans="1:6" ht="15.75" customHeight="1" x14ac:dyDescent="0.35">
      <c r="A17" s="29"/>
      <c r="B17" s="30" t="s">
        <v>20</v>
      </c>
      <c r="C17" s="31">
        <f>SUBTOTAL(9,C7:C16)</f>
        <v>3.6014540574712646</v>
      </c>
      <c r="D17" s="32"/>
      <c r="E17" s="33" t="s">
        <v>21</v>
      </c>
      <c r="F17" s="5"/>
    </row>
    <row r="18" spans="1:6" ht="3" customHeight="1" x14ac:dyDescent="0.35">
      <c r="A18" s="29"/>
      <c r="B18" s="34"/>
      <c r="C18" s="35"/>
      <c r="D18" s="27"/>
      <c r="E18" s="24"/>
      <c r="F18" s="5"/>
    </row>
    <row r="19" spans="1:6" ht="15.75" customHeight="1" x14ac:dyDescent="0.35">
      <c r="A19" s="29"/>
      <c r="B19" s="16" t="s">
        <v>22</v>
      </c>
      <c r="C19" s="17">
        <f>C4</f>
        <v>3.8999000000000001</v>
      </c>
      <c r="D19" s="1"/>
      <c r="E19" s="18"/>
      <c r="F19" s="5"/>
    </row>
    <row r="20" spans="1:6" ht="3" customHeight="1" x14ac:dyDescent="0.35">
      <c r="A20" s="1"/>
      <c r="B20" s="36"/>
      <c r="C20" s="3"/>
      <c r="D20" s="8"/>
      <c r="E20" s="37"/>
      <c r="F20" s="5"/>
    </row>
    <row r="21" spans="1:6" ht="15.75" customHeight="1" x14ac:dyDescent="0.35">
      <c r="A21" s="1"/>
      <c r="B21" s="38" t="s">
        <v>23</v>
      </c>
      <c r="C21" s="39">
        <f>C19-C17</f>
        <v>0.29844594252873557</v>
      </c>
      <c r="D21" s="40"/>
      <c r="E21" s="41" t="s">
        <v>24</v>
      </c>
      <c r="F21" s="5"/>
    </row>
    <row r="22" spans="1:6" ht="15.75" customHeight="1" x14ac:dyDescent="0.35">
      <c r="A22" s="4"/>
      <c r="B22" s="4"/>
      <c r="C22" s="42"/>
      <c r="D22" s="4"/>
      <c r="E22" s="4"/>
      <c r="F22" s="43"/>
    </row>
    <row r="23" spans="1:6" ht="15.75" customHeight="1" x14ac:dyDescent="0.35">
      <c r="A23" s="4"/>
      <c r="B23" s="44" t="s">
        <v>25</v>
      </c>
      <c r="C23" s="42"/>
      <c r="D23" s="4"/>
      <c r="E23" s="4"/>
      <c r="F23" s="43"/>
    </row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2">
    <mergeCell ref="A1:F1"/>
    <mergeCell ref="E4:E5"/>
  </mergeCells>
  <printOptions horizontalCentered="1"/>
  <pageMargins left="0.25" right="0.25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E85 Margin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 Beltran</dc:creator>
  <cp:lastModifiedBy>Pearson Fuels</cp:lastModifiedBy>
  <dcterms:created xsi:type="dcterms:W3CDTF">2022-04-07T21:45:52Z</dcterms:created>
  <dcterms:modified xsi:type="dcterms:W3CDTF">2023-06-26T19:10:41Z</dcterms:modified>
</cp:coreProperties>
</file>